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USH\Document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6" i="1" l="1"/>
  <c r="C129" i="1"/>
  <c r="C121" i="1"/>
  <c r="C120" i="1"/>
  <c r="C111" i="1"/>
  <c r="D98" i="1"/>
  <c r="D99" i="1"/>
  <c r="C100" i="1"/>
  <c r="D100" i="1" s="1"/>
  <c r="D101" i="1" s="1"/>
  <c r="D97" i="1"/>
  <c r="D96" i="1"/>
  <c r="D94" i="1"/>
  <c r="D87" i="1" l="1"/>
  <c r="D88" i="1"/>
  <c r="D89" i="1"/>
  <c r="D86" i="1"/>
  <c r="E73" i="1"/>
  <c r="D63" i="1"/>
  <c r="D62" i="1"/>
  <c r="C53" i="1"/>
  <c r="C50" i="1"/>
  <c r="E49" i="1"/>
  <c r="E48" i="1"/>
  <c r="D49" i="1"/>
  <c r="D48" i="1"/>
  <c r="C49" i="1"/>
  <c r="C48" i="1"/>
  <c r="D42" i="1"/>
  <c r="E42" i="1"/>
  <c r="C42" i="1"/>
  <c r="D40" i="1"/>
  <c r="E40" i="1"/>
  <c r="C40" i="1"/>
  <c r="C27" i="1"/>
  <c r="D26" i="1"/>
  <c r="E26" i="1"/>
  <c r="C26" i="1"/>
  <c r="E15" i="1"/>
  <c r="E13" i="1"/>
  <c r="E11" i="1"/>
  <c r="E5" i="1"/>
  <c r="E6" i="1"/>
  <c r="E7" i="1"/>
  <c r="E8" i="1"/>
  <c r="E4" i="1"/>
</calcChain>
</file>

<file path=xl/sharedStrings.xml><?xml version="1.0" encoding="utf-8"?>
<sst xmlns="http://schemas.openxmlformats.org/spreadsheetml/2006/main" count="143" uniqueCount="126">
  <si>
    <t xml:space="preserve">Qn1. </t>
  </si>
  <si>
    <t xml:space="preserve">Net operating income for taking the special order </t>
  </si>
  <si>
    <t xml:space="preserve">Particular </t>
  </si>
  <si>
    <t xml:space="preserve">Unit cost </t>
  </si>
  <si>
    <t xml:space="preserve">units produced </t>
  </si>
  <si>
    <t xml:space="preserve">Amount( = unit cost * units produced </t>
  </si>
  <si>
    <t>Direct Material</t>
  </si>
  <si>
    <t xml:space="preserve">Direct Labour </t>
  </si>
  <si>
    <t>Variable Manufacturing Overhead</t>
  </si>
  <si>
    <t>Fixed manufacturing overhead</t>
  </si>
  <si>
    <t>VMO for the special order</t>
  </si>
  <si>
    <t xml:space="preserve">Investment in Machines </t>
  </si>
  <si>
    <t xml:space="preserve">Total Cost Incurred </t>
  </si>
  <si>
    <t xml:space="preserve">Revenue </t>
  </si>
  <si>
    <t xml:space="preserve">Net income </t>
  </si>
  <si>
    <t xml:space="preserve">The effect is a loss of 7,200 for acepting this special order. </t>
  </si>
  <si>
    <t>Qn2.</t>
  </si>
  <si>
    <t xml:space="preserve">a) </t>
  </si>
  <si>
    <t xml:space="preserve">Products </t>
  </si>
  <si>
    <t>A</t>
  </si>
  <si>
    <t>B</t>
  </si>
  <si>
    <t>C</t>
  </si>
  <si>
    <t xml:space="preserve">Mixing minutes per unit </t>
  </si>
  <si>
    <t xml:space="preserve">Monthly Demand of units </t>
  </si>
  <si>
    <t xml:space="preserve">Total minutes </t>
  </si>
  <si>
    <t xml:space="preserve">Minutes for Each product to meet demand </t>
  </si>
  <si>
    <t>Minutes for each product  = ( Mixing minutes per unit * Monthly demand)</t>
  </si>
  <si>
    <t>a)</t>
  </si>
  <si>
    <t>b)</t>
  </si>
  <si>
    <t xml:space="preserve">Optimal production </t>
  </si>
  <si>
    <t xml:space="preserve">Particulars </t>
  </si>
  <si>
    <t>less:</t>
  </si>
  <si>
    <t xml:space="preserve">Variable Costs </t>
  </si>
  <si>
    <t>DM</t>
  </si>
  <si>
    <t>DL</t>
  </si>
  <si>
    <t>VMO</t>
  </si>
  <si>
    <t>VSC</t>
  </si>
  <si>
    <t xml:space="preserve">Contribution margin per unit </t>
  </si>
  <si>
    <t xml:space="preserve">Mixing min per unit </t>
  </si>
  <si>
    <t>Contribution per unit (CM/MM)</t>
  </si>
  <si>
    <t xml:space="preserve">Ranks </t>
  </si>
  <si>
    <t xml:space="preserve">Unit Price </t>
  </si>
  <si>
    <t xml:space="preserve">first priority </t>
  </si>
  <si>
    <t xml:space="preserve">second </t>
  </si>
  <si>
    <t>last</t>
  </si>
  <si>
    <t xml:space="preserve">Ranks is the order in which the products should be produced. </t>
  </si>
  <si>
    <t xml:space="preserve">For optimal operating income </t>
  </si>
  <si>
    <t xml:space="preserve">Units to produce </t>
  </si>
  <si>
    <t xml:space="preserve">Time required </t>
  </si>
  <si>
    <t xml:space="preserve">Time available </t>
  </si>
  <si>
    <t>Product B</t>
  </si>
  <si>
    <t>Product A</t>
  </si>
  <si>
    <t>Product C</t>
  </si>
  <si>
    <t>c)</t>
  </si>
  <si>
    <t>60 * 4.59</t>
  </si>
  <si>
    <t xml:space="preserve">Maximu additional amount to pay. </t>
  </si>
  <si>
    <t>1 hr will be a total of 60 mins and the contribution per unit of the least produced product is 4.59</t>
  </si>
  <si>
    <t xml:space="preserve">Qn3. </t>
  </si>
  <si>
    <t xml:space="preserve">Time land corporation Income statement </t>
  </si>
  <si>
    <t>DR</t>
  </si>
  <si>
    <t>CR</t>
  </si>
  <si>
    <t xml:space="preserve">Sales </t>
  </si>
  <si>
    <t xml:space="preserve">Variable Expenses </t>
  </si>
  <si>
    <t xml:space="preserve">Fixed Selling and administrative Expenses </t>
  </si>
  <si>
    <t>A net loss of 11,000</t>
  </si>
  <si>
    <t xml:space="preserve">b) </t>
  </si>
  <si>
    <t>Effect of dropping product B</t>
  </si>
  <si>
    <t>Continue</t>
  </si>
  <si>
    <t xml:space="preserve">Discontinue </t>
  </si>
  <si>
    <t xml:space="preserve">Effect on Net income </t>
  </si>
  <si>
    <t>Sales</t>
  </si>
  <si>
    <t xml:space="preserve">Variable Expense </t>
  </si>
  <si>
    <t>Fixed Manufacturing Expenses</t>
  </si>
  <si>
    <t>Fixed Manufacturing Expense</t>
  </si>
  <si>
    <t>Fixed selling and administration Exp</t>
  </si>
  <si>
    <t xml:space="preserve">Net Income </t>
  </si>
  <si>
    <t>The effect is a net loss of 76,000</t>
  </si>
  <si>
    <t>Qn4.</t>
  </si>
  <si>
    <t xml:space="preserve">Relevance </t>
  </si>
  <si>
    <t>Cost</t>
  </si>
  <si>
    <t xml:space="preserve">Supplies </t>
  </si>
  <si>
    <t xml:space="preserve">Relevant </t>
  </si>
  <si>
    <t xml:space="preserve">Assembly </t>
  </si>
  <si>
    <t xml:space="preserve">Not Relevant </t>
  </si>
  <si>
    <t xml:space="preserve">Power costs </t>
  </si>
  <si>
    <t xml:space="preserve">Inspections </t>
  </si>
  <si>
    <t xml:space="preserve">Differential cost </t>
  </si>
  <si>
    <t>Alternative M</t>
  </si>
  <si>
    <t>Alternative N</t>
  </si>
  <si>
    <t>Differential cost</t>
  </si>
  <si>
    <t>Qn 5</t>
  </si>
  <si>
    <t xml:space="preserve">Effect on net opersting income </t>
  </si>
  <si>
    <t xml:space="preserve">Per unit </t>
  </si>
  <si>
    <t xml:space="preserve">3000 units </t>
  </si>
  <si>
    <t xml:space="preserve">Incremental sales </t>
  </si>
  <si>
    <t xml:space="preserve">Incremental costs </t>
  </si>
  <si>
    <t xml:space="preserve">Direct Materials </t>
  </si>
  <si>
    <t xml:space="preserve">Direct Labor </t>
  </si>
  <si>
    <t>Variable selling &amp; Administrative</t>
  </si>
  <si>
    <t xml:space="preserve">Total incremental costs </t>
  </si>
  <si>
    <t xml:space="preserve">Incremental profits </t>
  </si>
  <si>
    <t>The opportunity cost of producing is $1 for the variable selling and administrative cost</t>
  </si>
  <si>
    <t xml:space="preserve">Minium selling price </t>
  </si>
  <si>
    <t xml:space="preserve">Material </t>
  </si>
  <si>
    <t>Labour</t>
  </si>
  <si>
    <t xml:space="preserve">Variable Manufacturing </t>
  </si>
  <si>
    <t xml:space="preserve">Variable Selling $ Admin </t>
  </si>
  <si>
    <t>Total cost /minimum selling price</t>
  </si>
  <si>
    <t xml:space="preserve">Qn6. </t>
  </si>
  <si>
    <t xml:space="preserve">Relevant unit product cost </t>
  </si>
  <si>
    <t xml:space="preserve">Amount </t>
  </si>
  <si>
    <t xml:space="preserve">Direct materials </t>
  </si>
  <si>
    <t>Variable manufactuing overhead</t>
  </si>
  <si>
    <t>Fixed manufacturing cost</t>
  </si>
  <si>
    <t xml:space="preserve">Unit product cost </t>
  </si>
  <si>
    <t xml:space="preserve">Relevant product cost </t>
  </si>
  <si>
    <t xml:space="preserve">Supplier price </t>
  </si>
  <si>
    <t xml:space="preserve">Contribution margin </t>
  </si>
  <si>
    <t>production for the year</t>
  </si>
  <si>
    <t xml:space="preserve">Advantange </t>
  </si>
  <si>
    <t xml:space="preserve">c) </t>
  </si>
  <si>
    <t xml:space="preserve">The maximum amount to pay the supplier </t>
  </si>
  <si>
    <t xml:space="preserve">Unit price of the item </t>
  </si>
  <si>
    <t xml:space="preserve">additional Cm </t>
  </si>
  <si>
    <t>Production for the year</t>
  </si>
  <si>
    <t xml:space="preserve">Max. amount to pay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</si>
</sst>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2" fontId="0" fillId="0" borderId="0" xfId="0" applyNumberFormat="1"/>
    <xf numFmtId="0" fontId="1" fillId="0" borderId="0" xfId="0" applyFont="1"/>
    <xf numFmtId="0" fontId="2" fillId="0" borderId="0" xfId="0" applyFont="1"/>
    <xf numFmtId="3" fontId="0" fillId="0" borderId="1" xfId="0" applyNumberFormat="1" applyBorder="1"/>
    <xf numFmtId="3" fontId="0" fillId="0" borderId="0" xfId="0" applyNumberFormat="1" applyBorder="1"/>
    <xf numFmtId="3" fontId="1" fillId="0" borderId="2" xfId="0" applyNumberFormat="1" applyFont="1" applyBorder="1"/>
    <xf numFmtId="3" fontId="1" fillId="0" borderId="0" xfId="0" applyNumberFormat="1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6"/>
  <sheetViews>
    <sheetView tabSelected="1" zoomScaleNormal="100" workbookViewId="0">
      <selection activeCell="E143" sqref="E143"/>
    </sheetView>
  </sheetViews>
  <sheetFormatPr defaultRowHeight="15" x14ac:dyDescent="0.25"/>
  <cols>
    <col min="2" max="2" width="32.5703125" customWidth="1"/>
    <col min="3" max="3" width="27.5703125" customWidth="1"/>
    <col min="4" max="4" width="18.28515625" customWidth="1"/>
    <col min="5" max="5" width="27.42578125" customWidth="1"/>
  </cols>
  <sheetData>
    <row r="2" spans="1:6" x14ac:dyDescent="0.25">
      <c r="A2" t="s">
        <v>0</v>
      </c>
      <c r="B2" s="9" t="s">
        <v>1</v>
      </c>
      <c r="C2" s="9"/>
      <c r="D2" s="9"/>
      <c r="E2" s="9"/>
      <c r="F2" s="9"/>
    </row>
    <row r="3" spans="1:6" x14ac:dyDescent="0.25">
      <c r="B3" t="s">
        <v>2</v>
      </c>
      <c r="C3" t="s">
        <v>3</v>
      </c>
      <c r="D3" t="s">
        <v>4</v>
      </c>
      <c r="E3" t="s">
        <v>5</v>
      </c>
    </row>
    <row r="4" spans="1:6" x14ac:dyDescent="0.25">
      <c r="B4" t="s">
        <v>6</v>
      </c>
      <c r="C4">
        <v>11.6</v>
      </c>
      <c r="D4" s="1">
        <v>8000</v>
      </c>
      <c r="E4">
        <f>C4*$D$4</f>
        <v>92800</v>
      </c>
    </row>
    <row r="5" spans="1:6" x14ac:dyDescent="0.25">
      <c r="B5" t="s">
        <v>7</v>
      </c>
      <c r="C5">
        <v>2.2000000000000002</v>
      </c>
      <c r="E5">
        <f t="shared" ref="E5:E8" si="0">C5*$D$4</f>
        <v>17600</v>
      </c>
    </row>
    <row r="6" spans="1:6" x14ac:dyDescent="0.25">
      <c r="B6" t="s">
        <v>8</v>
      </c>
      <c r="C6">
        <v>7.1</v>
      </c>
      <c r="E6">
        <f t="shared" si="0"/>
        <v>56800</v>
      </c>
    </row>
    <row r="7" spans="1:6" x14ac:dyDescent="0.25">
      <c r="B7" t="s">
        <v>9</v>
      </c>
      <c r="C7">
        <v>2.9</v>
      </c>
      <c r="E7">
        <f t="shared" si="0"/>
        <v>23200</v>
      </c>
    </row>
    <row r="8" spans="1:6" x14ac:dyDescent="0.25">
      <c r="B8" t="s">
        <v>10</v>
      </c>
      <c r="C8">
        <v>6.3</v>
      </c>
      <c r="E8">
        <f t="shared" si="0"/>
        <v>50400</v>
      </c>
    </row>
    <row r="9" spans="1:6" x14ac:dyDescent="0.25">
      <c r="B9" t="s">
        <v>11</v>
      </c>
      <c r="E9" s="1">
        <v>40000</v>
      </c>
    </row>
    <row r="11" spans="1:6" x14ac:dyDescent="0.25">
      <c r="B11" t="s">
        <v>12</v>
      </c>
      <c r="E11">
        <f>SUM(E4:E9)</f>
        <v>280800</v>
      </c>
    </row>
    <row r="13" spans="1:6" x14ac:dyDescent="0.25">
      <c r="B13" t="s">
        <v>13</v>
      </c>
      <c r="C13">
        <v>34.200000000000003</v>
      </c>
      <c r="E13">
        <f>C13*D4</f>
        <v>273600</v>
      </c>
    </row>
    <row r="15" spans="1:6" x14ac:dyDescent="0.25">
      <c r="B15" t="s">
        <v>14</v>
      </c>
      <c r="E15">
        <f>E13-E11</f>
        <v>-7200</v>
      </c>
    </row>
    <row r="18" spans="1:8" x14ac:dyDescent="0.25">
      <c r="B18" s="9" t="s">
        <v>15</v>
      </c>
      <c r="C18" s="9"/>
      <c r="D18" s="9"/>
      <c r="E18" s="9"/>
    </row>
    <row r="21" spans="1:8" x14ac:dyDescent="0.25">
      <c r="A21" t="s">
        <v>16</v>
      </c>
    </row>
    <row r="22" spans="1:8" x14ac:dyDescent="0.25">
      <c r="C22" s="9" t="s">
        <v>18</v>
      </c>
      <c r="D22" s="9"/>
      <c r="E22" s="9"/>
    </row>
    <row r="23" spans="1:8" x14ac:dyDescent="0.25">
      <c r="A23" t="s">
        <v>27</v>
      </c>
      <c r="C23" t="s">
        <v>19</v>
      </c>
      <c r="D23" t="s">
        <v>20</v>
      </c>
      <c r="E23" t="s">
        <v>21</v>
      </c>
    </row>
    <row r="24" spans="1:8" x14ac:dyDescent="0.25">
      <c r="B24" t="s">
        <v>22</v>
      </c>
      <c r="C24" s="2">
        <v>3.3</v>
      </c>
      <c r="D24" s="2">
        <v>3.8</v>
      </c>
      <c r="E24" s="2">
        <v>5.0999999999999996</v>
      </c>
    </row>
    <row r="25" spans="1:8" x14ac:dyDescent="0.25">
      <c r="B25" t="s">
        <v>23</v>
      </c>
      <c r="C25">
        <v>1000</v>
      </c>
      <c r="D25">
        <v>1000</v>
      </c>
      <c r="E25" s="1">
        <v>4000</v>
      </c>
    </row>
    <row r="26" spans="1:8" x14ac:dyDescent="0.25">
      <c r="B26" t="s">
        <v>25</v>
      </c>
      <c r="C26">
        <f>C24*C25</f>
        <v>3300</v>
      </c>
      <c r="D26">
        <f t="shared" ref="D26:E26" si="1">D24*D25</f>
        <v>3800</v>
      </c>
      <c r="E26">
        <f t="shared" si="1"/>
        <v>20400</v>
      </c>
      <c r="H26" t="s">
        <v>26</v>
      </c>
    </row>
    <row r="27" spans="1:8" x14ac:dyDescent="0.25">
      <c r="B27" t="s">
        <v>24</v>
      </c>
      <c r="C27" s="3">
        <f>SUM(C26:E26)</f>
        <v>27500</v>
      </c>
    </row>
    <row r="32" spans="1:8" x14ac:dyDescent="0.25">
      <c r="A32" t="s">
        <v>28</v>
      </c>
      <c r="B32" s="9" t="s">
        <v>29</v>
      </c>
      <c r="C32" s="9"/>
      <c r="D32" s="9"/>
    </row>
    <row r="33" spans="1:6" x14ac:dyDescent="0.25">
      <c r="B33" t="s">
        <v>30</v>
      </c>
      <c r="C33" t="s">
        <v>19</v>
      </c>
      <c r="D33" t="s">
        <v>20</v>
      </c>
      <c r="E33" t="s">
        <v>21</v>
      </c>
    </row>
    <row r="34" spans="1:6" x14ac:dyDescent="0.25">
      <c r="B34" t="s">
        <v>41</v>
      </c>
      <c r="C34" s="2">
        <v>59.3</v>
      </c>
      <c r="D34" s="2">
        <v>73.2</v>
      </c>
      <c r="E34" s="2">
        <v>64.599999999999994</v>
      </c>
    </row>
    <row r="35" spans="1:6" x14ac:dyDescent="0.25">
      <c r="A35" t="s">
        <v>31</v>
      </c>
      <c r="B35" s="4" t="s">
        <v>32</v>
      </c>
      <c r="C35" s="2"/>
      <c r="D35" s="2"/>
      <c r="E35" s="2"/>
    </row>
    <row r="36" spans="1:6" x14ac:dyDescent="0.25">
      <c r="B36" t="s">
        <v>33</v>
      </c>
      <c r="C36" s="2">
        <v>13.5</v>
      </c>
      <c r="D36" s="2">
        <v>16.2</v>
      </c>
      <c r="E36" s="2">
        <v>17.600000000000001</v>
      </c>
    </row>
    <row r="37" spans="1:6" x14ac:dyDescent="0.25">
      <c r="B37" t="s">
        <v>34</v>
      </c>
      <c r="C37" s="2">
        <v>14.1</v>
      </c>
      <c r="D37" s="2">
        <v>18</v>
      </c>
      <c r="E37" s="2">
        <v>18.5</v>
      </c>
    </row>
    <row r="38" spans="1:6" x14ac:dyDescent="0.25">
      <c r="B38" t="s">
        <v>35</v>
      </c>
      <c r="C38" s="2">
        <v>3.1</v>
      </c>
      <c r="D38" s="2">
        <v>3.6</v>
      </c>
      <c r="E38" s="2">
        <v>3.6</v>
      </c>
    </row>
    <row r="39" spans="1:6" x14ac:dyDescent="0.25">
      <c r="B39" t="s">
        <v>36</v>
      </c>
      <c r="C39" s="2">
        <v>1.9</v>
      </c>
      <c r="D39" s="2">
        <v>2.2000000000000002</v>
      </c>
      <c r="E39" s="2">
        <v>1.5</v>
      </c>
    </row>
    <row r="40" spans="1:6" x14ac:dyDescent="0.25">
      <c r="B40" t="s">
        <v>37</v>
      </c>
      <c r="C40" s="2">
        <f>C34-C36-C37-C38-C39</f>
        <v>26.699999999999996</v>
      </c>
      <c r="D40" s="2">
        <f t="shared" ref="D40:E40" si="2">D34-D36-D37-D38-D39</f>
        <v>33.199999999999996</v>
      </c>
      <c r="E40" s="2">
        <f t="shared" si="2"/>
        <v>23.399999999999991</v>
      </c>
    </row>
    <row r="41" spans="1:6" x14ac:dyDescent="0.25">
      <c r="B41" t="s">
        <v>38</v>
      </c>
      <c r="C41" s="2">
        <v>3.3</v>
      </c>
      <c r="D41" s="2">
        <v>3.8</v>
      </c>
      <c r="E41" s="2">
        <v>5.0999999999999996</v>
      </c>
    </row>
    <row r="42" spans="1:6" x14ac:dyDescent="0.25">
      <c r="B42" t="s">
        <v>39</v>
      </c>
      <c r="C42" s="2">
        <f>C40/C41</f>
        <v>8.0909090909090899</v>
      </c>
      <c r="D42" s="2">
        <f t="shared" ref="D42:E42" si="3">D40/D41</f>
        <v>8.7368421052631575</v>
      </c>
      <c r="E42" s="2">
        <f t="shared" si="3"/>
        <v>4.5882352941176459</v>
      </c>
    </row>
    <row r="43" spans="1:6" x14ac:dyDescent="0.25">
      <c r="B43" t="s">
        <v>40</v>
      </c>
      <c r="C43" t="s">
        <v>43</v>
      </c>
      <c r="D43" t="s">
        <v>42</v>
      </c>
      <c r="E43" t="s">
        <v>44</v>
      </c>
      <c r="F43" t="s">
        <v>45</v>
      </c>
    </row>
    <row r="45" spans="1:6" x14ac:dyDescent="0.25">
      <c r="B45" s="9" t="s">
        <v>46</v>
      </c>
      <c r="C45" s="9"/>
      <c r="D45" s="9"/>
    </row>
    <row r="46" spans="1:6" x14ac:dyDescent="0.25">
      <c r="B46" t="s">
        <v>30</v>
      </c>
      <c r="C46" t="s">
        <v>47</v>
      </c>
      <c r="D46" t="s">
        <v>48</v>
      </c>
      <c r="E46" t="s">
        <v>49</v>
      </c>
    </row>
    <row r="47" spans="1:6" x14ac:dyDescent="0.25">
      <c r="E47">
        <v>27400</v>
      </c>
    </row>
    <row r="48" spans="1:6" x14ac:dyDescent="0.25">
      <c r="B48" t="s">
        <v>50</v>
      </c>
      <c r="C48">
        <f>D25</f>
        <v>1000</v>
      </c>
      <c r="D48">
        <f>D26</f>
        <v>3800</v>
      </c>
      <c r="E48">
        <f>E47-D48</f>
        <v>23600</v>
      </c>
    </row>
    <row r="49" spans="1:5" x14ac:dyDescent="0.25">
      <c r="B49" t="s">
        <v>51</v>
      </c>
      <c r="C49">
        <f>C48</f>
        <v>1000</v>
      </c>
      <c r="D49">
        <f>C26</f>
        <v>3300</v>
      </c>
      <c r="E49">
        <f>E48-D49</f>
        <v>20300</v>
      </c>
    </row>
    <row r="50" spans="1:5" x14ac:dyDescent="0.25">
      <c r="B50" t="s">
        <v>52</v>
      </c>
      <c r="C50" s="1">
        <f>E49/E41</f>
        <v>3980.3921568627452</v>
      </c>
      <c r="D50">
        <v>20300</v>
      </c>
      <c r="E50">
        <v>0</v>
      </c>
    </row>
    <row r="52" spans="1:5" x14ac:dyDescent="0.25">
      <c r="A52" t="s">
        <v>53</v>
      </c>
      <c r="B52" s="9" t="s">
        <v>56</v>
      </c>
      <c r="C52" s="9"/>
      <c r="D52" s="9"/>
      <c r="E52" s="9"/>
    </row>
    <row r="53" spans="1:5" x14ac:dyDescent="0.25">
      <c r="B53" t="s">
        <v>54</v>
      </c>
      <c r="C53" s="3">
        <f>60*4.59</f>
        <v>275.39999999999998</v>
      </c>
      <c r="D53" t="s">
        <v>55</v>
      </c>
    </row>
    <row r="57" spans="1:5" x14ac:dyDescent="0.25">
      <c r="A57" t="s">
        <v>57</v>
      </c>
      <c r="B57" s="9" t="s">
        <v>58</v>
      </c>
      <c r="C57" s="9"/>
      <c r="D57" s="9"/>
    </row>
    <row r="58" spans="1:5" x14ac:dyDescent="0.25">
      <c r="A58" t="s">
        <v>17</v>
      </c>
      <c r="C58" t="s">
        <v>59</v>
      </c>
      <c r="D58" t="s">
        <v>60</v>
      </c>
    </row>
    <row r="59" spans="1:5" x14ac:dyDescent="0.25">
      <c r="B59" t="s">
        <v>61</v>
      </c>
      <c r="D59" s="1">
        <v>360000</v>
      </c>
    </row>
    <row r="60" spans="1:5" x14ac:dyDescent="0.25">
      <c r="B60" t="s">
        <v>62</v>
      </c>
      <c r="C60" s="1">
        <v>158000</v>
      </c>
    </row>
    <row r="61" spans="1:5" x14ac:dyDescent="0.25">
      <c r="B61" t="s">
        <v>72</v>
      </c>
      <c r="C61" s="1">
        <v>119000</v>
      </c>
    </row>
    <row r="62" spans="1:5" x14ac:dyDescent="0.25">
      <c r="B62" t="s">
        <v>63</v>
      </c>
      <c r="C62" s="6">
        <v>94000</v>
      </c>
      <c r="D62" s="5">
        <f>SUM(C60:C62)</f>
        <v>371000</v>
      </c>
    </row>
    <row r="63" spans="1:5" ht="15.75" thickBot="1" x14ac:dyDescent="0.3">
      <c r="B63" t="s">
        <v>14</v>
      </c>
      <c r="D63" s="7">
        <f>D59-D62</f>
        <v>-11000</v>
      </c>
    </row>
    <row r="64" spans="1:5" ht="15.75" thickTop="1" x14ac:dyDescent="0.25"/>
    <row r="65" spans="1:5" x14ac:dyDescent="0.25">
      <c r="B65" s="9" t="s">
        <v>64</v>
      </c>
      <c r="C65" s="9"/>
    </row>
    <row r="67" spans="1:5" x14ac:dyDescent="0.25">
      <c r="A67" t="s">
        <v>65</v>
      </c>
      <c r="B67" s="9" t="s">
        <v>66</v>
      </c>
      <c r="C67" s="9"/>
      <c r="D67" s="9"/>
    </row>
    <row r="68" spans="1:5" x14ac:dyDescent="0.25">
      <c r="C68" t="s">
        <v>67</v>
      </c>
      <c r="D68" t="s">
        <v>68</v>
      </c>
      <c r="E68" t="s">
        <v>69</v>
      </c>
    </row>
    <row r="69" spans="1:5" x14ac:dyDescent="0.25">
      <c r="B69" t="s">
        <v>70</v>
      </c>
      <c r="C69" s="1">
        <v>360000</v>
      </c>
      <c r="D69">
        <v>0</v>
      </c>
      <c r="E69" s="1">
        <v>-360000</v>
      </c>
    </row>
    <row r="70" spans="1:5" x14ac:dyDescent="0.25">
      <c r="B70" t="s">
        <v>71</v>
      </c>
      <c r="C70" s="1">
        <v>-158000</v>
      </c>
      <c r="D70">
        <v>0</v>
      </c>
      <c r="E70" s="1">
        <v>158000</v>
      </c>
    </row>
    <row r="71" spans="1:5" x14ac:dyDescent="0.25">
      <c r="B71" t="s">
        <v>73</v>
      </c>
      <c r="C71">
        <v>-119000</v>
      </c>
      <c r="D71" s="1">
        <v>-69000</v>
      </c>
      <c r="E71">
        <v>55000</v>
      </c>
    </row>
    <row r="72" spans="1:5" x14ac:dyDescent="0.25">
      <c r="B72" t="s">
        <v>74</v>
      </c>
      <c r="C72" s="1">
        <v>-94000</v>
      </c>
      <c r="D72" s="1">
        <v>-23000</v>
      </c>
      <c r="E72" s="1">
        <v>71000</v>
      </c>
    </row>
    <row r="73" spans="1:5" x14ac:dyDescent="0.25">
      <c r="B73" t="s">
        <v>75</v>
      </c>
      <c r="E73" s="8">
        <f>SUM(E69:E72)</f>
        <v>-76000</v>
      </c>
    </row>
    <row r="74" spans="1:5" x14ac:dyDescent="0.25">
      <c r="B74" s="9" t="s">
        <v>76</v>
      </c>
      <c r="C74" s="9"/>
      <c r="D74" s="9"/>
    </row>
    <row r="77" spans="1:5" x14ac:dyDescent="0.25">
      <c r="A77" t="s">
        <v>77</v>
      </c>
    </row>
    <row r="78" spans="1:5" x14ac:dyDescent="0.25">
      <c r="A78" t="s">
        <v>27</v>
      </c>
      <c r="B78" t="s">
        <v>79</v>
      </c>
      <c r="C78" t="s">
        <v>78</v>
      </c>
    </row>
    <row r="79" spans="1:5" x14ac:dyDescent="0.25">
      <c r="B79" t="s">
        <v>80</v>
      </c>
      <c r="C79" t="s">
        <v>81</v>
      </c>
    </row>
    <row r="80" spans="1:5" x14ac:dyDescent="0.25">
      <c r="B80" t="s">
        <v>82</v>
      </c>
      <c r="C80" t="s">
        <v>83</v>
      </c>
    </row>
    <row r="81" spans="1:4" x14ac:dyDescent="0.25">
      <c r="B81" t="s">
        <v>84</v>
      </c>
      <c r="C81" t="s">
        <v>81</v>
      </c>
    </row>
    <row r="82" spans="1:4" x14ac:dyDescent="0.25">
      <c r="B82" t="s">
        <v>85</v>
      </c>
      <c r="C82" t="s">
        <v>81</v>
      </c>
    </row>
    <row r="84" spans="1:4" x14ac:dyDescent="0.25">
      <c r="A84" t="s">
        <v>28</v>
      </c>
      <c r="B84" t="s">
        <v>86</v>
      </c>
    </row>
    <row r="85" spans="1:4" x14ac:dyDescent="0.25">
      <c r="B85" t="s">
        <v>87</v>
      </c>
      <c r="C85" t="s">
        <v>88</v>
      </c>
      <c r="D85" t="s">
        <v>89</v>
      </c>
    </row>
    <row r="86" spans="1:4" x14ac:dyDescent="0.25">
      <c r="B86">
        <v>31000</v>
      </c>
      <c r="C86">
        <v>52000</v>
      </c>
      <c r="D86" s="3">
        <f>B86-C86</f>
        <v>-21000</v>
      </c>
    </row>
    <row r="87" spans="1:4" x14ac:dyDescent="0.25">
      <c r="B87">
        <v>33000</v>
      </c>
      <c r="C87">
        <v>33000</v>
      </c>
      <c r="D87" s="3">
        <f t="shared" ref="D87:D89" si="4">B87-C87</f>
        <v>0</v>
      </c>
    </row>
    <row r="88" spans="1:4" x14ac:dyDescent="0.25">
      <c r="B88">
        <v>23000</v>
      </c>
      <c r="C88">
        <v>27000</v>
      </c>
      <c r="D88" s="3">
        <f t="shared" si="4"/>
        <v>-4000</v>
      </c>
    </row>
    <row r="89" spans="1:4" x14ac:dyDescent="0.25">
      <c r="B89">
        <v>15000</v>
      </c>
      <c r="C89">
        <v>21000</v>
      </c>
      <c r="D89" s="3">
        <f t="shared" si="4"/>
        <v>-6000</v>
      </c>
    </row>
    <row r="91" spans="1:4" x14ac:dyDescent="0.25">
      <c r="A91" t="s">
        <v>90</v>
      </c>
    </row>
    <row r="92" spans="1:4" x14ac:dyDescent="0.25">
      <c r="A92" t="s">
        <v>17</v>
      </c>
      <c r="B92" t="s">
        <v>91</v>
      </c>
    </row>
    <row r="93" spans="1:4" x14ac:dyDescent="0.25">
      <c r="C93" t="s">
        <v>92</v>
      </c>
      <c r="D93" t="s">
        <v>93</v>
      </c>
    </row>
    <row r="94" spans="1:4" x14ac:dyDescent="0.25">
      <c r="B94" t="s">
        <v>94</v>
      </c>
      <c r="C94">
        <v>81.900000000000006</v>
      </c>
      <c r="D94">
        <f>C94*3000</f>
        <v>245700.00000000003</v>
      </c>
    </row>
    <row r="95" spans="1:4" x14ac:dyDescent="0.25">
      <c r="B95" s="4" t="s">
        <v>95</v>
      </c>
    </row>
    <row r="96" spans="1:4" x14ac:dyDescent="0.25">
      <c r="B96" t="s">
        <v>96</v>
      </c>
      <c r="C96">
        <v>53.6</v>
      </c>
      <c r="D96">
        <f>C96*3000</f>
        <v>160800</v>
      </c>
    </row>
    <row r="97" spans="1:4" x14ac:dyDescent="0.25">
      <c r="B97" t="s">
        <v>97</v>
      </c>
      <c r="C97">
        <v>5.3</v>
      </c>
      <c r="D97">
        <f>C97*3000</f>
        <v>15900</v>
      </c>
    </row>
    <row r="98" spans="1:4" x14ac:dyDescent="0.25">
      <c r="B98" t="s">
        <v>8</v>
      </c>
      <c r="C98">
        <v>1.4</v>
      </c>
      <c r="D98">
        <f t="shared" ref="D98:D100" si="5">C98*3000</f>
        <v>4200</v>
      </c>
    </row>
    <row r="99" spans="1:4" x14ac:dyDescent="0.25">
      <c r="B99" t="s">
        <v>98</v>
      </c>
      <c r="C99">
        <v>0.6</v>
      </c>
      <c r="D99">
        <f t="shared" si="5"/>
        <v>1800</v>
      </c>
    </row>
    <row r="100" spans="1:4" x14ac:dyDescent="0.25">
      <c r="B100" t="s">
        <v>99</v>
      </c>
      <c r="C100">
        <f>SUM(C96:C99)</f>
        <v>60.9</v>
      </c>
      <c r="D100">
        <f t="shared" si="5"/>
        <v>182700</v>
      </c>
    </row>
    <row r="101" spans="1:4" x14ac:dyDescent="0.25">
      <c r="B101" t="s">
        <v>100</v>
      </c>
      <c r="D101" s="3">
        <f>D94-D100</f>
        <v>63000.000000000029</v>
      </c>
    </row>
    <row r="103" spans="1:4" x14ac:dyDescent="0.25">
      <c r="A103" t="s">
        <v>65</v>
      </c>
      <c r="B103" t="s">
        <v>101</v>
      </c>
    </row>
    <row r="106" spans="1:4" x14ac:dyDescent="0.25">
      <c r="A106" t="s">
        <v>53</v>
      </c>
      <c r="B106" s="9" t="s">
        <v>102</v>
      </c>
      <c r="C106" s="9"/>
    </row>
    <row r="107" spans="1:4" x14ac:dyDescent="0.25">
      <c r="B107" t="s">
        <v>103</v>
      </c>
      <c r="C107">
        <v>53.6</v>
      </c>
    </row>
    <row r="108" spans="1:4" x14ac:dyDescent="0.25">
      <c r="B108" t="s">
        <v>104</v>
      </c>
      <c r="C108">
        <v>5.3</v>
      </c>
    </row>
    <row r="109" spans="1:4" x14ac:dyDescent="0.25">
      <c r="B109" t="s">
        <v>105</v>
      </c>
      <c r="C109">
        <v>1.4</v>
      </c>
    </row>
    <row r="110" spans="1:4" x14ac:dyDescent="0.25">
      <c r="B110" t="s">
        <v>106</v>
      </c>
      <c r="C110">
        <v>0.6</v>
      </c>
    </row>
    <row r="111" spans="1:4" x14ac:dyDescent="0.25">
      <c r="B111" t="s">
        <v>107</v>
      </c>
      <c r="C111" s="3">
        <f>SUM(C107:C110)</f>
        <v>60.9</v>
      </c>
    </row>
    <row r="114" spans="1:3" x14ac:dyDescent="0.25">
      <c r="A114" t="s">
        <v>108</v>
      </c>
    </row>
    <row r="115" spans="1:3" x14ac:dyDescent="0.25">
      <c r="A115" t="s">
        <v>27</v>
      </c>
      <c r="B115" s="9" t="s">
        <v>109</v>
      </c>
      <c r="C115" s="9"/>
    </row>
    <row r="116" spans="1:3" x14ac:dyDescent="0.25">
      <c r="B116" t="s">
        <v>30</v>
      </c>
      <c r="C116" t="s">
        <v>110</v>
      </c>
    </row>
    <row r="117" spans="1:3" x14ac:dyDescent="0.25">
      <c r="B117" t="s">
        <v>111</v>
      </c>
      <c r="C117">
        <v>15.7</v>
      </c>
    </row>
    <row r="118" spans="1:3" x14ac:dyDescent="0.25">
      <c r="B118" t="s">
        <v>97</v>
      </c>
      <c r="C118">
        <v>17.5</v>
      </c>
    </row>
    <row r="119" spans="1:3" x14ac:dyDescent="0.25">
      <c r="B119" t="s">
        <v>112</v>
      </c>
      <c r="C119">
        <v>4.5</v>
      </c>
    </row>
    <row r="120" spans="1:3" x14ac:dyDescent="0.25">
      <c r="B120" t="s">
        <v>113</v>
      </c>
      <c r="C120">
        <f>14.6-6.2</f>
        <v>8.3999999999999986</v>
      </c>
    </row>
    <row r="121" spans="1:3" x14ac:dyDescent="0.25">
      <c r="B121" t="s">
        <v>114</v>
      </c>
      <c r="C121" s="3">
        <f>SUM(C117:C120)</f>
        <v>46.1</v>
      </c>
    </row>
    <row r="125" spans="1:3" x14ac:dyDescent="0.25">
      <c r="A125" t="s">
        <v>28</v>
      </c>
      <c r="B125" t="s">
        <v>115</v>
      </c>
      <c r="C125">
        <v>46.1</v>
      </c>
    </row>
    <row r="126" spans="1:3" x14ac:dyDescent="0.25">
      <c r="B126" t="s">
        <v>116</v>
      </c>
      <c r="C126">
        <v>51.9</v>
      </c>
    </row>
    <row r="127" spans="1:3" x14ac:dyDescent="0.25">
      <c r="B127" t="s">
        <v>117</v>
      </c>
      <c r="C127" s="1">
        <v>219000</v>
      </c>
    </row>
    <row r="128" spans="1:3" x14ac:dyDescent="0.25">
      <c r="B128" t="s">
        <v>118</v>
      </c>
      <c r="C128" s="1">
        <v>30000</v>
      </c>
    </row>
    <row r="129" spans="1:3" x14ac:dyDescent="0.25">
      <c r="B129" t="s">
        <v>119</v>
      </c>
      <c r="C129" s="3">
        <f>(46.1-51.9)*30000+219000</f>
        <v>45000.000000000087</v>
      </c>
    </row>
    <row r="132" spans="1:3" x14ac:dyDescent="0.25">
      <c r="A132" t="s">
        <v>120</v>
      </c>
      <c r="B132" t="s">
        <v>121</v>
      </c>
    </row>
    <row r="133" spans="1:3" x14ac:dyDescent="0.25">
      <c r="B133" t="s">
        <v>122</v>
      </c>
      <c r="C133">
        <v>51.9</v>
      </c>
    </row>
    <row r="134" spans="1:3" x14ac:dyDescent="0.25">
      <c r="B134" t="s">
        <v>123</v>
      </c>
      <c r="C134" s="1">
        <v>45000</v>
      </c>
    </row>
    <row r="135" spans="1:3" x14ac:dyDescent="0.25">
      <c r="B135" t="s">
        <v>124</v>
      </c>
      <c r="C135" s="1">
        <v>30000</v>
      </c>
    </row>
    <row r="136" spans="1:3" x14ac:dyDescent="0.25">
      <c r="B136" t="s">
        <v>125</v>
      </c>
      <c r="C136" s="3">
        <f>C133+(C134/C135)</f>
        <v>53.4</v>
      </c>
    </row>
  </sheetData>
  <mergeCells count="12">
    <mergeCell ref="B106:C106"/>
    <mergeCell ref="B115:C115"/>
    <mergeCell ref="B57:D57"/>
    <mergeCell ref="B65:C65"/>
    <mergeCell ref="B67:D67"/>
    <mergeCell ref="B74:D74"/>
    <mergeCell ref="B2:F2"/>
    <mergeCell ref="B18:E18"/>
    <mergeCell ref="C22:E22"/>
    <mergeCell ref="B32:D32"/>
    <mergeCell ref="B45:D45"/>
    <mergeCell ref="B52:E5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TUSH</dc:creator>
  <cp:lastModifiedBy>TUSH</cp:lastModifiedBy>
  <dcterms:created xsi:type="dcterms:W3CDTF">2019-11-26T20:02:52Z</dcterms:created>
  <dcterms:modified xsi:type="dcterms:W3CDTF">2019-11-27T13:32:49Z</dcterms:modified>
</cp:coreProperties>
</file>